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ilesv\18_上下水道事業所\02 庶務班\080_各種調査関係\11_国・県\R5\R060118_ 【宮城県市町村課】公営企業に係る経営比較分析表（令和４年度決算）の分析等について(依頼）（2.2〆）\02　回答\02　2回目（県指摘修正）\"/>
    </mc:Choice>
  </mc:AlternateContent>
  <xr:revisionPtr revIDLastSave="0" documentId="13_ncr:1_{8B41C20B-77BA-4F6E-BDD5-397F3BA362CD}" xr6:coauthVersionLast="47" xr6:coauthVersionMax="47" xr10:uidLastSave="{00000000-0000-0000-0000-000000000000}"/>
  <workbookProtection workbookAlgorithmName="SHA-512" workbookHashValue="aO7pnkpfpgQhjsCN4D7Cn+eONfZIO/mmgu7j/6HGw3nx0YH9hya/FwzLXaOLxJRGWVYviMSKJUS5PDlsq5h1EQ==" workbookSaltValue="jq1x/qptSVCmJCimaC+sT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<sst xmlns="http://schemas.openxmlformats.org/spreadsheetml/2006/main" count="228" uniqueCount="115">
  <si>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</si>
  <si>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</si>
  <si>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</si>
  <si>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</si>
  <si>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</si>
  <si>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</si>
  <si>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</si>
  <si>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</si>
  <si>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</si>
  <si>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</si>
  <si>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</si>
  <si>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</si>
  <si>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</si>
  <si>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</si>
  <si>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</si>
  <si>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</si>
  <si>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</si>
  <si>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</si>
  <si>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</si>
  <si>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</si>
  <si>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</si>
  <si>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</si>
  <si>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</si>
  <si>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</si>
  <si>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</si>
  <si>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</si>
  <si>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</si>
  <si>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</si>
  <si>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</si>
  <si>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</si>
  <si>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</si>
  <si>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</si>
  <si>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</si>
  <si>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</si>
  <si>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</si>
  <si>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</si>
  <si>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</si>
  <si>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</si>
  <si>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</si>
  <si>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</si>
  <si>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</si>
  <si>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</si>
  <si>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</si>
  <si>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</si>
  <si>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</si>
  <si>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</si>
  <si>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</si>
  <si>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</si>
  <si>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</si>
  <si>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</si>
  <si>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</si>
  <si>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</si>
  <si>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</si>
  <si>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</si>
  <si>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</si>
  <si>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</si>
  <si>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</si>
  <si>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</si>
  <si>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</si>
  <si>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</si>
  <si>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</si>
  <si>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</si>
  <si>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</si>
  <si>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</si>
  <si>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</si>
  <si>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</si>
  <si>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</si>
  <si>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</si>
  <si>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</si>
  <si>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</si>
  <si>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</si>
  <si>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</si>
  <si>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</si>
  <si>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</si>
  <si>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</si>
  <si>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</si>
  <si>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</si>
  <si>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</si>
  <si>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</si>
  <si>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</si>
  <si>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</si>
  <si>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</si>
  <si>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</si>
  <si>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</si>
  <si>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</si>
  <si>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</si>
  <si>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</si>
  <si>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</si>
  <si>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</si>
  <si>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</si>
  <si>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</si>
  <si>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</si>
  <si>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</si>
  <si>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</si>
  <si>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</si>
  <si>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</si>
  <si>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</si>
  <si>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</si>
  <si>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</si>
  <si>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</si>
  <si>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</si>
  <si>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</si>
  <si>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</si>
  <si>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</si>
  <si>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</si>
  <si>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</si>
  <si>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</si>
  <si>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</si>
  <si>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</si>
  <si>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</si>
  <si>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</si>
  <si>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</si>
  <si>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有形固定資産減価償却率は、増加傾向にあり管渠等の老朽化が進んでいる。
　管路経年化率及び管路更新率は平均値を下回っている。今後も経営状況に見合った事業を計画的かつ効率的に取り組んでいく。</t>
    <phoneticPr fontId="4"/>
  </si>
  <si>
    <t>　経営の安全性については、継続的に黒字経営となっており、健全な財務状況を維持している。しかし、今後は給水人口の減少や更新等に係る費用の増加等により経営環境が厳しさを増す見込みである。
　持続可能な経営を行うため、更なるコスト削減を図るとともに、効果的で効率的な経営に努めていく。</t>
    <phoneticPr fontId="4"/>
  </si>
  <si>
    <t>　経常収支比率は、毎年100%（平均値）を超え、累積欠損金比率は発生していないため、本町の経営状況は良好である。
　また、料金回収率は100%を超え、給水に係る費用を給水収益で賄うことができている。
　一方、流動比率は平均値を大きく下回っていることから、事業計画を見直しつつ、今後の事業の財源となる企業債借入については十分な精査が必要になる。
　本町の給水原価は、平均値を上回っている。これは、集落が町内に広く点在し、配水管の使用効率が非常に悪く、維持管理に係る費用が多額であることが要因の一つである。更に、大口需要者が少ないことから水道料金は全国的に見ても非常に高料金である。今後も人口需要に見合った事業運営を目指すとともに、資本費・原価等のコスト削減に取り組み、現料金体系を崩さず運営を行っていく。
　施設利用率は、平均値を上回り、有収率については、令和3年2月13日及び令和4年3月16日に発生した福島県沖を震源とする地震による影響で、令和2年度～令和4年度にかけて漏水が多発したことが影響し下回っている。今後の取組として、有収率の向上のため漏水調査を重点的に実施していく。</t>
    <rPh sb="377" eb="379">
      <t>レイワ</t>
    </rPh>
    <rPh sb="380" eb="381">
      <t>ネン</t>
    </rPh>
    <rPh sb="382" eb="383">
      <t>ガツ</t>
    </rPh>
    <rPh sb="385" eb="386">
      <t>ニチ</t>
    </rPh>
    <rPh sb="386" eb="387">
      <t>オヨ</t>
    </rPh>
    <rPh sb="388" eb="390">
      <t>レイワ</t>
    </rPh>
    <rPh sb="391" eb="392">
      <t>ネン</t>
    </rPh>
    <rPh sb="393" eb="394">
      <t>ガツ</t>
    </rPh>
    <rPh sb="396" eb="397">
      <t>ニチ</t>
    </rPh>
    <rPh sb="398" eb="400">
      <t>ハッセイ</t>
    </rPh>
    <rPh sb="417" eb="419">
      <t>エイキョウ</t>
    </rPh>
    <rPh sb="421" eb="423">
      <t>レイワ</t>
    </rPh>
    <rPh sb="424" eb="426">
      <t>ネンド</t>
    </rPh>
    <rPh sb="427" eb="429">
      <t>レイワ</t>
    </rPh>
    <rPh sb="430" eb="432">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</si>
</sst>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0.02</c:v>
                </c:pt>
                <c:pt idx="1">
                  <c:v>0.3</c:v>
                </c:pt>
                <c:pt idx="2">
                  <c:v>0.83</c:v>
                </c:pt>
                <c:pt idx="3">
                  <c:v>0.05</c:v>
                </c:pt>
                <c:pt idx="4">
                  <c:v>0.31</c:v>
                </c:pt>
              </c:numCache>
            </c:numRef>
          </c:val>
          <c:extLst>
            <c:ext xmlns:c16="http://schemas.microsoft.com/office/drawing/2014/chart" uri="{C3380CC4-5D6E-409C-BE32-E72D297353CC}">
              <c16:uniqueId val="{00000000-EFE8-4439-B6D8-8DB74FCE65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EFE8-4439-B6D8-8DB74FCE65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61.19</c:v>
                </c:pt>
                <c:pt idx="1">
                  <c:v>60.14</c:v>
                </c:pt>
                <c:pt idx="2">
                  <c:v>69.03</c:v>
                </c:pt>
                <c:pt idx="3">
                  <c:v>64.12</c:v>
                </c:pt>
                <c:pt idx="4">
                  <c:v>62.12</c:v>
                </c:pt>
              </c:numCache>
            </c:numRef>
          </c:val>
          <c:extLst>
            <c:ext xmlns:c16="http://schemas.microsoft.com/office/drawing/2014/chart" uri="{C3380CC4-5D6E-409C-BE32-E72D297353CC}">
              <c16:uniqueId val="{00000000-DE8E-4EF2-B711-4093CC2BDE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DE8E-4EF2-B711-4093CC2BDE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80.28</c:v>
                </c:pt>
                <c:pt idx="1">
                  <c:v>81.430000000000007</c:v>
                </c:pt>
                <c:pt idx="2">
                  <c:v>72.2</c:v>
                </c:pt>
                <c:pt idx="3">
                  <c:v>76.16</c:v>
                </c:pt>
                <c:pt idx="4">
                  <c:v>77.02</c:v>
                </c:pt>
              </c:numCache>
            </c:numRef>
          </c:val>
          <c:extLst>
            <c:ext xmlns:c16="http://schemas.microsoft.com/office/drawing/2014/chart" uri="{C3380CC4-5D6E-409C-BE32-E72D297353CC}">
              <c16:uniqueId val="{00000000-B315-42B8-ACF7-ECC8C0F84E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B315-42B8-ACF7-ECC8C0F84E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112.19</c:v>
                </c:pt>
                <c:pt idx="1">
                  <c:v>118.15</c:v>
                </c:pt>
                <c:pt idx="2">
                  <c:v>123.44</c:v>
                </c:pt>
                <c:pt idx="3">
                  <c:v>113.62</c:v>
                </c:pt>
                <c:pt idx="4">
                  <c:v>108.54</c:v>
                </c:pt>
              </c:numCache>
            </c:numRef>
          </c:val>
          <c:extLst>
            <c:ext xmlns:c16="http://schemas.microsoft.com/office/drawing/2014/chart" uri="{C3380CC4-5D6E-409C-BE32-E72D297353CC}">
              <c16:uniqueId val="{00000000-536B-44B5-899A-CDDD454618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536B-44B5-899A-CDDD454618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52.8</c:v>
                </c:pt>
                <c:pt idx="1">
                  <c:v>54.12</c:v>
                </c:pt>
                <c:pt idx="2">
                  <c:v>55.06</c:v>
                </c:pt>
                <c:pt idx="3">
                  <c:v>55.95</c:v>
                </c:pt>
                <c:pt idx="4">
                  <c:v>57.12</c:v>
                </c:pt>
              </c:numCache>
            </c:numRef>
          </c:val>
          <c:extLst>
            <c:ext xmlns:c16="http://schemas.microsoft.com/office/drawing/2014/chart" uri="{C3380CC4-5D6E-409C-BE32-E72D297353CC}">
              <c16:uniqueId val="{00000000-1F2E-46E3-8A8A-4E625A8E41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1F2E-46E3-8A8A-4E625A8E41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4.67</c:v>
                </c:pt>
                <c:pt idx="1">
                  <c:v>4.34</c:v>
                </c:pt>
                <c:pt idx="2">
                  <c:v>4.3099999999999996</c:v>
                </c:pt>
                <c:pt idx="3">
                  <c:v>4.28</c:v>
                </c:pt>
                <c:pt idx="4">
                  <c:v>4.2699999999999996</c:v>
                </c:pt>
              </c:numCache>
            </c:numRef>
          </c:val>
          <c:extLst>
            <c:ext xmlns:c16="http://schemas.microsoft.com/office/drawing/2014/chart" uri="{C3380CC4-5D6E-409C-BE32-E72D297353CC}">
              <c16:uniqueId val="{00000000-172D-449C-ABB8-296A4BDD4C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172D-449C-ABB8-296A4BDD4C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E7-45BA-96E6-247058588E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03E7-45BA-96E6-247058588E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144.33000000000001</c:v>
                </c:pt>
                <c:pt idx="1">
                  <c:v>166.52</c:v>
                </c:pt>
                <c:pt idx="2">
                  <c:v>197.52</c:v>
                </c:pt>
                <c:pt idx="3">
                  <c:v>215.89</c:v>
                </c:pt>
                <c:pt idx="4">
                  <c:v>197</c:v>
                </c:pt>
              </c:numCache>
            </c:numRef>
          </c:val>
          <c:extLst>
            <c:ext xmlns:c16="http://schemas.microsoft.com/office/drawing/2014/chart" uri="{C3380CC4-5D6E-409C-BE32-E72D297353CC}">
              <c16:uniqueId val="{00000000-CC6B-42E3-BEE5-68DF396522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CC6B-42E3-BEE5-68DF396522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274.73</c:v>
                </c:pt>
                <c:pt idx="1">
                  <c:v>252.23</c:v>
                </c:pt>
                <c:pt idx="2">
                  <c:v>269.17</c:v>
                </c:pt>
                <c:pt idx="3">
                  <c:v>254.21</c:v>
                </c:pt>
                <c:pt idx="4">
                  <c:v>230.06</c:v>
                </c:pt>
              </c:numCache>
            </c:numRef>
          </c:val>
          <c:extLst>
            <c:ext xmlns:c16="http://schemas.microsoft.com/office/drawing/2014/chart" uri="{C3380CC4-5D6E-409C-BE32-E72D297353CC}">
              <c16:uniqueId val="{00000000-3E3D-4B39-93F4-736C87E604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3E3D-4B39-93F4-736C87E604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100.2</c:v>
                </c:pt>
                <c:pt idx="1">
                  <c:v>108.2</c:v>
                </c:pt>
                <c:pt idx="2">
                  <c:v>102.89</c:v>
                </c:pt>
                <c:pt idx="3">
                  <c:v>103.11</c:v>
                </c:pt>
                <c:pt idx="4">
                  <c:v>105.69</c:v>
                </c:pt>
              </c:numCache>
            </c:numRef>
          </c:val>
          <c:extLst>
            <c:ext xmlns:c16="http://schemas.microsoft.com/office/drawing/2014/chart" uri="{C3380CC4-5D6E-409C-BE32-E72D297353CC}">
              <c16:uniqueId val="{00000000-4284-4A78-8461-A22E210A6C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4284-4A78-8461-A22E210A6C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274.38</c:v>
                </c:pt>
                <c:pt idx="1">
                  <c:v>254.02</c:v>
                </c:pt>
                <c:pt idx="2">
                  <c:v>237.84</c:v>
                </c:pt>
                <c:pt idx="3">
                  <c:v>249.69</c:v>
                </c:pt>
                <c:pt idx="4">
                  <c:v>258.24</c:v>
                </c:pt>
              </c:numCache>
            </c:numRef>
          </c:val>
          <c:extLst>
            <c:ext xmlns:c16="http://schemas.microsoft.com/office/drawing/2014/chart" uri="{C3380CC4-5D6E-409C-BE32-E72D297353CC}">
              <c16:uniqueId val="{00000000-2238-4A5C-A791-9C1D46FD429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2238-4A5C-A791-9C1D46FD429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6" zoomScaleNormal="100" workbookViewId="0">
      <selection activeCell="CI33" sqref="CI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山元町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11726</v>
      </c>
      <c r="AM8" s="66"/>
      <c r="AN8" s="66"/>
      <c r="AO8" s="66"/>
      <c r="AP8" s="66"/>
      <c r="AQ8" s="66"/>
      <c r="AR8" s="66"/>
      <c r="AS8" s="66"/>
      <c r="AT8" s="37">
        <f>データ!$S$6</f>
        <v>64.58</v>
      </c>
      <c r="AU8" s="38"/>
      <c r="AV8" s="38"/>
      <c r="AW8" s="38"/>
      <c r="AX8" s="38"/>
      <c r="AY8" s="38"/>
      <c r="AZ8" s="38"/>
      <c r="BA8" s="38"/>
      <c r="BB8" s="55">
        <f>データ!$T$6</f>
        <v>181.57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70.900000000000006</v>
      </c>
      <c r="J10" s="38"/>
      <c r="K10" s="38"/>
      <c r="L10" s="38"/>
      <c r="M10" s="38"/>
      <c r="N10" s="38"/>
      <c r="O10" s="65"/>
      <c r="P10" s="55">
        <f>データ!$P$6</f>
        <v>99.15</v>
      </c>
      <c r="Q10" s="55"/>
      <c r="R10" s="55"/>
      <c r="S10" s="55"/>
      <c r="T10" s="55"/>
      <c r="U10" s="55"/>
      <c r="V10" s="55"/>
      <c r="W10" s="66">
        <f>データ!$Q$6</f>
        <v>5445</v>
      </c>
      <c r="X10" s="66"/>
      <c r="Y10" s="66"/>
      <c r="Z10" s="66"/>
      <c r="AA10" s="66"/>
      <c r="AB10" s="66"/>
      <c r="AC10" s="66"/>
      <c r="AD10" s="2"/>
      <c r="AE10" s="2"/>
      <c r="AF10" s="2"/>
      <c r="AG10" s="2"/>
      <c r="AH10" s="2"/>
      <c r="AI10" s="2"/>
      <c r="AJ10" s="2"/>
      <c r="AK10" s="2"/>
      <c r="AL10" s="66">
        <f>データ!$U$6</f>
        <v>11579</v>
      </c>
      <c r="AM10" s="66"/>
      <c r="AN10" s="66"/>
      <c r="AO10" s="66"/>
      <c r="AP10" s="66"/>
      <c r="AQ10" s="66"/>
      <c r="AR10" s="66"/>
      <c r="AS10" s="66"/>
      <c r="AT10" s="37">
        <f>データ!$V$6</f>
        <v>64.58</v>
      </c>
      <c r="AU10" s="38"/>
      <c r="AV10" s="38"/>
      <c r="AW10" s="38"/>
      <c r="AX10" s="38"/>
      <c r="AY10" s="38"/>
      <c r="AZ10" s="38"/>
      <c r="BA10" s="38"/>
      <c r="BB10" s="55">
        <f>データ!$W$6</f>
        <v>179.3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xXLcNw27THrfEaV16LnmG0gm9dDzTLFo8f76YmaaUtMEawyQiPuIQVeWW2aWL3j7R0a0vNUtGPU7ZZi5ZZE8w==" saltValue="epSVoL8OXWAJ+axtPoNT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43621</v>
      </c>
      <c r="D6" s="20">
        <f t="shared" si="3"/>
        <v>46</v>
      </c>
      <c r="E6" s="20">
        <f t="shared" si="3"/>
        <v>1</v>
      </c>
      <c r="F6" s="20">
        <f t="shared" si="3"/>
        <v>0</v>
      </c>
      <c r="G6" s="20">
        <f t="shared" si="3"/>
        <v>1</v>
      </c>
      <c r="H6" s="20" t="str">
        <f t="shared" si="3"/>
        <v>宮城県　山元町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70.900000000000006</v>
      </c>
      <c r="P6" s="21">
        <f t="shared" si="3"/>
        <v>99.15</v>
      </c>
      <c r="Q6" s="21">
        <f t="shared" si="3"/>
        <v>5445</v>
      </c>
      <c r="R6" s="21">
        <f t="shared" si="3"/>
        <v>11726</v>
      </c>
      <c r="S6" s="21">
        <f t="shared" si="3"/>
        <v>64.58</v>
      </c>
      <c r="T6" s="21">
        <f t="shared" si="3"/>
        <v>181.57</v>
      </c>
      <c r="U6" s="21">
        <f t="shared" si="3"/>
        <v>11579</v>
      </c>
      <c r="V6" s="21">
        <f t="shared" si="3"/>
        <v>64.58</v>
      </c>
      <c r="W6" s="21">
        <f t="shared" si="3"/>
        <v>179.3</v>
      </c>
      <c r="X6" s="22">
        <f>IF(X7="",NA(),X7)</f>
        <v>112.19</v>
      </c>
      <c r="Y6" s="22">
        <f t="shared" ref="Y6:AG6" si="4">IF(Y7="",NA(),Y7)</f>
        <v>118.15</v>
      </c>
      <c r="Z6" s="22">
        <f t="shared" si="4"/>
        <v>123.44</v>
      </c>
      <c r="AA6" s="22">
        <f t="shared" si="4"/>
        <v>113.62</v>
      </c>
      <c r="AB6" s="22">
        <f t="shared" si="4"/>
        <v>108.54</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144.33000000000001</v>
      </c>
      <c r="AU6" s="22">
        <f t="shared" ref="AU6:BC6" si="6">IF(AU7="",NA(),AU7)</f>
        <v>166.52</v>
      </c>
      <c r="AV6" s="22">
        <f t="shared" si="6"/>
        <v>197.52</v>
      </c>
      <c r="AW6" s="22">
        <f t="shared" si="6"/>
        <v>215.89</v>
      </c>
      <c r="AX6" s="22">
        <f t="shared" si="6"/>
        <v>197</v>
      </c>
      <c r="AY6" s="22">
        <f t="shared" si="6"/>
        <v>359.7</v>
      </c>
      <c r="AZ6" s="22">
        <f t="shared" si="6"/>
        <v>362.93</v>
      </c>
      <c r="BA6" s="22">
        <f t="shared" si="6"/>
        <v>371.81</v>
      </c>
      <c r="BB6" s="22">
        <f t="shared" si="6"/>
        <v>384.23</v>
      </c>
      <c r="BC6" s="22">
        <f t="shared" si="6"/>
        <v>364.3</v>
      </c>
      <c r="BD6" s="21" t="str">
        <f>IF(BD7="","",IF(BD7="-","【-】","【"&amp;SUBSTITUTE(TEXT(BD7,"#,##0.00"),"-","△")&amp;"】"))</f>
        <v>【252.29】</v>
      </c>
      <c r="BE6" s="22">
        <f>IF(BE7="",NA(),BE7)</f>
        <v>274.73</v>
      </c>
      <c r="BF6" s="22">
        <f t="shared" ref="BF6:BN6" si="7">IF(BF7="",NA(),BF7)</f>
        <v>252.23</v>
      </c>
      <c r="BG6" s="22">
        <f t="shared" si="7"/>
        <v>269.17</v>
      </c>
      <c r="BH6" s="22">
        <f t="shared" si="7"/>
        <v>254.21</v>
      </c>
      <c r="BI6" s="22">
        <f t="shared" si="7"/>
        <v>230.06</v>
      </c>
      <c r="BJ6" s="22">
        <f t="shared" si="7"/>
        <v>447.01</v>
      </c>
      <c r="BK6" s="22">
        <f t="shared" si="7"/>
        <v>439.05</v>
      </c>
      <c r="BL6" s="22">
        <f t="shared" si="7"/>
        <v>465.85</v>
      </c>
      <c r="BM6" s="22">
        <f t="shared" si="7"/>
        <v>439.43</v>
      </c>
      <c r="BN6" s="22">
        <f t="shared" si="7"/>
        <v>438.41</v>
      </c>
      <c r="BO6" s="21" t="str">
        <f>IF(BO7="","",IF(BO7="-","【-】","【"&amp;SUBSTITUTE(TEXT(BO7,"#,##0.00"),"-","△")&amp;"】"))</f>
        <v>【268.07】</v>
      </c>
      <c r="BP6" s="22">
        <f>IF(BP7="",NA(),BP7)</f>
        <v>100.2</v>
      </c>
      <c r="BQ6" s="22">
        <f t="shared" ref="BQ6:BY6" si="8">IF(BQ7="",NA(),BQ7)</f>
        <v>108.2</v>
      </c>
      <c r="BR6" s="22">
        <f t="shared" si="8"/>
        <v>102.89</v>
      </c>
      <c r="BS6" s="22">
        <f t="shared" si="8"/>
        <v>103.11</v>
      </c>
      <c r="BT6" s="22">
        <f t="shared" si="8"/>
        <v>105.69</v>
      </c>
      <c r="BU6" s="22">
        <f t="shared" si="8"/>
        <v>95.81</v>
      </c>
      <c r="BV6" s="22">
        <f t="shared" si="8"/>
        <v>95.26</v>
      </c>
      <c r="BW6" s="22">
        <f t="shared" si="8"/>
        <v>92.39</v>
      </c>
      <c r="BX6" s="22">
        <f t="shared" si="8"/>
        <v>94.41</v>
      </c>
      <c r="BY6" s="22">
        <f t="shared" si="8"/>
        <v>90.96</v>
      </c>
      <c r="BZ6" s="21" t="str">
        <f>IF(BZ7="","",IF(BZ7="-","【-】","【"&amp;SUBSTITUTE(TEXT(BZ7,"#,##0.00"),"-","△")&amp;"】"))</f>
        <v>【97.47】</v>
      </c>
      <c r="CA6" s="22">
        <f>IF(CA7="",NA(),CA7)</f>
        <v>274.38</v>
      </c>
      <c r="CB6" s="22">
        <f t="shared" ref="CB6:CJ6" si="9">IF(CB7="",NA(),CB7)</f>
        <v>254.02</v>
      </c>
      <c r="CC6" s="22">
        <f t="shared" si="9"/>
        <v>237.84</v>
      </c>
      <c r="CD6" s="22">
        <f t="shared" si="9"/>
        <v>249.69</v>
      </c>
      <c r="CE6" s="22">
        <f t="shared" si="9"/>
        <v>258.24</v>
      </c>
      <c r="CF6" s="22">
        <f t="shared" si="9"/>
        <v>189.58</v>
      </c>
      <c r="CG6" s="22">
        <f t="shared" si="9"/>
        <v>192.82</v>
      </c>
      <c r="CH6" s="22">
        <f t="shared" si="9"/>
        <v>192.98</v>
      </c>
      <c r="CI6" s="22">
        <f t="shared" si="9"/>
        <v>192.13</v>
      </c>
      <c r="CJ6" s="22">
        <f t="shared" si="9"/>
        <v>197.04</v>
      </c>
      <c r="CK6" s="21" t="str">
        <f>IF(CK7="","",IF(CK7="-","【-】","【"&amp;SUBSTITUTE(TEXT(CK7,"#,##0.00"),"-","△")&amp;"】"))</f>
        <v>【174.75】</v>
      </c>
      <c r="CL6" s="22">
        <f>IF(CL7="",NA(),CL7)</f>
        <v>61.19</v>
      </c>
      <c r="CM6" s="22">
        <f t="shared" ref="CM6:CU6" si="10">IF(CM7="",NA(),CM7)</f>
        <v>60.14</v>
      </c>
      <c r="CN6" s="22">
        <f t="shared" si="10"/>
        <v>69.03</v>
      </c>
      <c r="CO6" s="22">
        <f t="shared" si="10"/>
        <v>64.12</v>
      </c>
      <c r="CP6" s="22">
        <f t="shared" si="10"/>
        <v>62.12</v>
      </c>
      <c r="CQ6" s="22">
        <f t="shared" si="10"/>
        <v>55.22</v>
      </c>
      <c r="CR6" s="22">
        <f t="shared" si="10"/>
        <v>54.05</v>
      </c>
      <c r="CS6" s="22">
        <f t="shared" si="10"/>
        <v>54.43</v>
      </c>
      <c r="CT6" s="22">
        <f t="shared" si="10"/>
        <v>53.87</v>
      </c>
      <c r="CU6" s="22">
        <f t="shared" si="10"/>
        <v>54.49</v>
      </c>
      <c r="CV6" s="21" t="str">
        <f>IF(CV7="","",IF(CV7="-","【-】","【"&amp;SUBSTITUTE(TEXT(CV7,"#,##0.00"),"-","△")&amp;"】"))</f>
        <v>【59.97】</v>
      </c>
      <c r="CW6" s="22">
        <f>IF(CW7="",NA(),CW7)</f>
        <v>80.28</v>
      </c>
      <c r="CX6" s="22">
        <f t="shared" ref="CX6:DF6" si="11">IF(CX7="",NA(),CX7)</f>
        <v>81.430000000000007</v>
      </c>
      <c r="CY6" s="22">
        <f t="shared" si="11"/>
        <v>72.2</v>
      </c>
      <c r="CZ6" s="22">
        <f t="shared" si="11"/>
        <v>76.16</v>
      </c>
      <c r="DA6" s="22">
        <f t="shared" si="11"/>
        <v>77.02</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52.8</v>
      </c>
      <c r="DI6" s="22">
        <f t="shared" ref="DI6:DQ6" si="12">IF(DI7="",NA(),DI7)</f>
        <v>54.12</v>
      </c>
      <c r="DJ6" s="22">
        <f t="shared" si="12"/>
        <v>55.06</v>
      </c>
      <c r="DK6" s="22">
        <f t="shared" si="12"/>
        <v>55.95</v>
      </c>
      <c r="DL6" s="22">
        <f t="shared" si="12"/>
        <v>57.12</v>
      </c>
      <c r="DM6" s="22">
        <f t="shared" si="12"/>
        <v>47.97</v>
      </c>
      <c r="DN6" s="22">
        <f t="shared" si="12"/>
        <v>49.12</v>
      </c>
      <c r="DO6" s="22">
        <f t="shared" si="12"/>
        <v>49.39</v>
      </c>
      <c r="DP6" s="22">
        <f t="shared" si="12"/>
        <v>50.75</v>
      </c>
      <c r="DQ6" s="22">
        <f t="shared" si="12"/>
        <v>51.72</v>
      </c>
      <c r="DR6" s="21" t="str">
        <f>IF(DR7="","",IF(DR7="-","【-】","【"&amp;SUBSTITUTE(TEXT(DR7,"#,##0.00"),"-","△")&amp;"】"))</f>
        <v>【51.51】</v>
      </c>
      <c r="DS6" s="22">
        <f>IF(DS7="",NA(),DS7)</f>
        <v>4.67</v>
      </c>
      <c r="DT6" s="22">
        <f t="shared" ref="DT6:EB6" si="13">IF(DT7="",NA(),DT7)</f>
        <v>4.34</v>
      </c>
      <c r="DU6" s="22">
        <f t="shared" si="13"/>
        <v>4.3099999999999996</v>
      </c>
      <c r="DV6" s="22">
        <f t="shared" si="13"/>
        <v>4.28</v>
      </c>
      <c r="DW6" s="22">
        <f t="shared" si="13"/>
        <v>4.2699999999999996</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0.02</v>
      </c>
      <c r="EE6" s="22">
        <f t="shared" ref="EE6:EM6" si="14">IF(EE7="",NA(),EE7)</f>
        <v>0.3</v>
      </c>
      <c r="EF6" s="22">
        <f t="shared" si="14"/>
        <v>0.83</v>
      </c>
      <c r="EG6" s="22">
        <f t="shared" si="14"/>
        <v>0.05</v>
      </c>
      <c r="EH6" s="22">
        <f t="shared" si="14"/>
        <v>0.31</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43621</v>
      </c>
      <c r="D7" s="24">
        <v>46</v>
      </c>
      <c r="E7" s="24">
        <v>1</v>
      </c>
      <c r="F7" s="24">
        <v>0</v>
      </c>
      <c r="G7" s="24">
        <v>1</v>
      </c>
      <c r="H7" s="24" t="s">
        <v>93</v>
      </c>
      <c r="I7" s="24" t="s">
        <v>94</v>
      </c>
      <c r="J7" s="24" t="s">
        <v>95</v>
      </c>
      <c r="K7" s="24" t="s">
        <v>96</v>
      </c>
      <c r="L7" s="24" t="s">
        <v>97</v>
      </c>
      <c r="M7" s="24" t="s">
        <v>98</v>
      </c>
      <c r="N7" s="25" t="s">
        <v>99</v>
      </c>
      <c r="O7" s="25">
        <v>70.900000000000006</v>
      </c>
      <c r="P7" s="25">
        <v>99.15</v>
      </c>
      <c r="Q7" s="25">
        <v>5445</v>
      </c>
      <c r="R7" s="25">
        <v>11726</v>
      </c>
      <c r="S7" s="25">
        <v>64.58</v>
      </c>
      <c r="T7" s="25">
        <v>181.57</v>
      </c>
      <c r="U7" s="25">
        <v>11579</v>
      </c>
      <c r="V7" s="25">
        <v>64.58</v>
      </c>
      <c r="W7" s="25">
        <v>179.3</v>
      </c>
      <c r="X7" s="25">
        <v>112.19</v>
      </c>
      <c r="Y7" s="25">
        <v>118.15</v>
      </c>
      <c r="Z7" s="25">
        <v>123.44</v>
      </c>
      <c r="AA7" s="25">
        <v>113.62</v>
      </c>
      <c r="AB7" s="25">
        <v>108.54</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144.33000000000001</v>
      </c>
      <c r="AU7" s="25">
        <v>166.52</v>
      </c>
      <c r="AV7" s="25">
        <v>197.52</v>
      </c>
      <c r="AW7" s="25">
        <v>215.89</v>
      </c>
      <c r="AX7" s="25">
        <v>197</v>
      </c>
      <c r="AY7" s="25">
        <v>359.7</v>
      </c>
      <c r="AZ7" s="25">
        <v>362.93</v>
      </c>
      <c r="BA7" s="25">
        <v>371.81</v>
      </c>
      <c r="BB7" s="25">
        <v>384.23</v>
      </c>
      <c r="BC7" s="25">
        <v>364.3</v>
      </c>
      <c r="BD7" s="25">
        <v>252.29</v>
      </c>
      <c r="BE7" s="25">
        <v>274.73</v>
      </c>
      <c r="BF7" s="25">
        <v>252.23</v>
      </c>
      <c r="BG7" s="25">
        <v>269.17</v>
      </c>
      <c r="BH7" s="25">
        <v>254.21</v>
      </c>
      <c r="BI7" s="25">
        <v>230.06</v>
      </c>
      <c r="BJ7" s="25">
        <v>447.01</v>
      </c>
      <c r="BK7" s="25">
        <v>439.05</v>
      </c>
      <c r="BL7" s="25">
        <v>465.85</v>
      </c>
      <c r="BM7" s="25">
        <v>439.43</v>
      </c>
      <c r="BN7" s="25">
        <v>438.41</v>
      </c>
      <c r="BO7" s="25">
        <v>268.07</v>
      </c>
      <c r="BP7" s="25">
        <v>100.2</v>
      </c>
      <c r="BQ7" s="25">
        <v>108.2</v>
      </c>
      <c r="BR7" s="25">
        <v>102.89</v>
      </c>
      <c r="BS7" s="25">
        <v>103.11</v>
      </c>
      <c r="BT7" s="25">
        <v>105.69</v>
      </c>
      <c r="BU7" s="25">
        <v>95.81</v>
      </c>
      <c r="BV7" s="25">
        <v>95.26</v>
      </c>
      <c r="BW7" s="25">
        <v>92.39</v>
      </c>
      <c r="BX7" s="25">
        <v>94.41</v>
      </c>
      <c r="BY7" s="25">
        <v>90.96</v>
      </c>
      <c r="BZ7" s="25">
        <v>97.47</v>
      </c>
      <c r="CA7" s="25">
        <v>274.38</v>
      </c>
      <c r="CB7" s="25">
        <v>254.02</v>
      </c>
      <c r="CC7" s="25">
        <v>237.84</v>
      </c>
      <c r="CD7" s="25">
        <v>249.69</v>
      </c>
      <c r="CE7" s="25">
        <v>258.24</v>
      </c>
      <c r="CF7" s="25">
        <v>189.58</v>
      </c>
      <c r="CG7" s="25">
        <v>192.82</v>
      </c>
      <c r="CH7" s="25">
        <v>192.98</v>
      </c>
      <c r="CI7" s="25">
        <v>192.13</v>
      </c>
      <c r="CJ7" s="25">
        <v>197.04</v>
      </c>
      <c r="CK7" s="25">
        <v>174.75</v>
      </c>
      <c r="CL7" s="25">
        <v>61.19</v>
      </c>
      <c r="CM7" s="25">
        <v>60.14</v>
      </c>
      <c r="CN7" s="25">
        <v>69.03</v>
      </c>
      <c r="CO7" s="25">
        <v>64.12</v>
      </c>
      <c r="CP7" s="25">
        <v>62.12</v>
      </c>
      <c r="CQ7" s="25">
        <v>55.22</v>
      </c>
      <c r="CR7" s="25">
        <v>54.05</v>
      </c>
      <c r="CS7" s="25">
        <v>54.43</v>
      </c>
      <c r="CT7" s="25">
        <v>53.87</v>
      </c>
      <c r="CU7" s="25">
        <v>54.49</v>
      </c>
      <c r="CV7" s="25">
        <v>59.97</v>
      </c>
      <c r="CW7" s="25">
        <v>80.28</v>
      </c>
      <c r="CX7" s="25">
        <v>81.430000000000007</v>
      </c>
      <c r="CY7" s="25">
        <v>72.2</v>
      </c>
      <c r="CZ7" s="25">
        <v>76.16</v>
      </c>
      <c r="DA7" s="25">
        <v>77.02</v>
      </c>
      <c r="DB7" s="25">
        <v>80.930000000000007</v>
      </c>
      <c r="DC7" s="25">
        <v>80.510000000000005</v>
      </c>
      <c r="DD7" s="25">
        <v>79.44</v>
      </c>
      <c r="DE7" s="25">
        <v>79.489999999999995</v>
      </c>
      <c r="DF7" s="25">
        <v>78.8</v>
      </c>
      <c r="DG7" s="25">
        <v>89.76</v>
      </c>
      <c r="DH7" s="25">
        <v>52.8</v>
      </c>
      <c r="DI7" s="25">
        <v>54.12</v>
      </c>
      <c r="DJ7" s="25">
        <v>55.06</v>
      </c>
      <c r="DK7" s="25">
        <v>55.95</v>
      </c>
      <c r="DL7" s="25">
        <v>57.12</v>
      </c>
      <c r="DM7" s="25">
        <v>47.97</v>
      </c>
      <c r="DN7" s="25">
        <v>49.12</v>
      </c>
      <c r="DO7" s="25">
        <v>49.39</v>
      </c>
      <c r="DP7" s="25">
        <v>50.75</v>
      </c>
      <c r="DQ7" s="25">
        <v>51.72</v>
      </c>
      <c r="DR7" s="25">
        <v>51.51</v>
      </c>
      <c r="DS7" s="25">
        <v>4.67</v>
      </c>
      <c r="DT7" s="25">
        <v>4.34</v>
      </c>
      <c r="DU7" s="25">
        <v>4.3099999999999996</v>
      </c>
      <c r="DV7" s="25">
        <v>4.28</v>
      </c>
      <c r="DW7" s="25">
        <v>4.2699999999999996</v>
      </c>
      <c r="DX7" s="25">
        <v>15.33</v>
      </c>
      <c r="DY7" s="25">
        <v>16.760000000000002</v>
      </c>
      <c r="DZ7" s="25">
        <v>18.57</v>
      </c>
      <c r="EA7" s="25">
        <v>21.14</v>
      </c>
      <c r="EB7" s="25">
        <v>22.12</v>
      </c>
      <c r="EC7" s="25">
        <v>23.75</v>
      </c>
      <c r="ED7" s="25">
        <v>0.02</v>
      </c>
      <c r="EE7" s="25">
        <v>0.3</v>
      </c>
      <c r="EF7" s="25">
        <v>0.83</v>
      </c>
      <c r="EG7" s="25">
        <v>0.05</v>
      </c>
      <c r="EH7" s="25">
        <v>0.31</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cp:lastModifiedBy>
  <dcterms:created xsi:type="dcterms:W3CDTF">2023-12-05T00:48:38Z</dcterms:created>
  <dcterms:modified xsi:type="dcterms:W3CDTF">2024-02-06T04:57:45Z</dcterms:modified>
  <cp:category/>
</cp:coreProperties>
</file>